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2018 NCFS\Curriculum\Take Home\Session 3\Capital Budgets\"/>
    </mc:Choice>
  </mc:AlternateContent>
  <bookViews>
    <workbookView xWindow="0" yWindow="0" windowWidth="28800" windowHeight="13020"/>
  </bookViews>
  <sheets>
    <sheet name="Market Garden Capital Budget" sheetId="1" r:id="rId1"/>
    <sheet name="Irrigation Capitol C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/>
  <c r="E5" i="1"/>
  <c r="E8" i="1" l="1"/>
  <c r="C15" i="1" l="1"/>
  <c r="G33" i="2"/>
  <c r="F33" i="2"/>
  <c r="E31" i="2"/>
  <c r="F31" i="2" s="1"/>
  <c r="F26" i="2"/>
  <c r="G26" i="2" s="1"/>
  <c r="H26" i="2" s="1"/>
  <c r="G25" i="2"/>
  <c r="H25" i="2" s="1"/>
  <c r="F25" i="2"/>
  <c r="F24" i="2"/>
  <c r="G24" i="2" s="1"/>
  <c r="H24" i="2" s="1"/>
  <c r="C23" i="2"/>
  <c r="C21" i="2"/>
  <c r="B10" i="2"/>
  <c r="D21" i="2" s="1"/>
  <c r="F21" i="2" s="1"/>
  <c r="E9" i="2"/>
  <c r="E8" i="2"/>
  <c r="E7" i="2"/>
  <c r="G31" i="2" l="1"/>
  <c r="G34" i="2" s="1"/>
  <c r="F34" i="2"/>
  <c r="B38" i="2" s="1"/>
  <c r="G21" i="2"/>
  <c r="F10" i="2"/>
  <c r="F7" i="2"/>
  <c r="F9" i="2"/>
  <c r="B11" i="2"/>
  <c r="F8" i="2"/>
  <c r="E10" i="2"/>
  <c r="C38" i="2" l="1"/>
  <c r="D38" i="2"/>
  <c r="D22" i="2"/>
  <c r="F22" i="2" s="1"/>
  <c r="D23" i="2"/>
  <c r="F23" i="2" s="1"/>
  <c r="G23" i="2" s="1"/>
  <c r="H23" i="2" s="1"/>
  <c r="H21" i="2"/>
  <c r="G22" i="2" l="1"/>
  <c r="F27" i="2"/>
  <c r="H22" i="2" l="1"/>
  <c r="H27" i="2" s="1"/>
  <c r="G27" i="2"/>
  <c r="B37" i="2" s="1"/>
  <c r="B39" i="2" s="1"/>
  <c r="D37" i="2" l="1"/>
  <c r="D39" i="2" s="1"/>
  <c r="C37" i="2"/>
  <c r="C39" i="2" s="1"/>
  <c r="E7" i="1"/>
  <c r="E15" i="1"/>
  <c r="E16" i="1"/>
  <c r="E9" i="1"/>
  <c r="E17" i="1"/>
  <c r="E18" i="1"/>
  <c r="E19" i="1"/>
  <c r="E10" i="1"/>
  <c r="E21" i="1"/>
  <c r="E20" i="1"/>
  <c r="E22" i="1"/>
  <c r="E23" i="1"/>
  <c r="E24" i="1"/>
  <c r="E25" i="1"/>
  <c r="E26" i="1"/>
  <c r="E27" i="1"/>
  <c r="E28" i="1" l="1"/>
</calcChain>
</file>

<file path=xl/sharedStrings.xml><?xml version="1.0" encoding="utf-8"?>
<sst xmlns="http://schemas.openxmlformats.org/spreadsheetml/2006/main" count="93" uniqueCount="86">
  <si>
    <t>Cost</t>
  </si>
  <si>
    <t>Annual Depreciation Cost</t>
  </si>
  <si>
    <t>Used Truck for Farm</t>
  </si>
  <si>
    <t>Drip Irrigation System (well present)</t>
  </si>
  <si>
    <t>Seeders</t>
  </si>
  <si>
    <t>Row Covers, insect netting, hoops</t>
  </si>
  <si>
    <t>Sprayer</t>
  </si>
  <si>
    <t>Harvest Baskets, scales</t>
  </si>
  <si>
    <t>Electric Fencing (deer fence)</t>
  </si>
  <si>
    <t>Use these resource below to develop your own budget</t>
  </si>
  <si>
    <t>irrigation kit pricing:</t>
  </si>
  <si>
    <t xml:space="preserve">http://www.dripworks.com/product/KDT3 </t>
  </si>
  <si>
    <t>http://www.tractorhouse.com/drilldown/manufacturers.aspx?catid=1110</t>
  </si>
  <si>
    <t>Description</t>
  </si>
  <si>
    <t># of items</t>
  </si>
  <si>
    <t>Total Capitol Cost</t>
  </si>
  <si>
    <t>Irrigation Cost Considerations</t>
  </si>
  <si>
    <t>USE WHITE CELLS TO ENTER YOUR VALUES, Capitol Cost are highlighted in yellow</t>
  </si>
  <si>
    <t>Calculations Based on Tape Flow Rate</t>
  </si>
  <si>
    <t>Field Layout</t>
  </si>
  <si>
    <t>Tape Flow Rate (gym/100 ft.)</t>
  </si>
  <si>
    <t>Hours to Apply 0.25 Inch</t>
  </si>
  <si>
    <t>GPM/ acre</t>
  </si>
  <si>
    <t>Distance Between Row Centers (ft.)</t>
  </si>
  <si>
    <t>Average Row Length (ft.)</t>
  </si>
  <si>
    <t>Total Irrigated Acerage</t>
  </si>
  <si>
    <t>Feet of row/acre</t>
  </si>
  <si>
    <t>Number of rows per acre</t>
  </si>
  <si>
    <t>Price Information</t>
  </si>
  <si>
    <t>Item</t>
  </si>
  <si>
    <t>Feet per Roll</t>
  </si>
  <si>
    <t>Price per Roll</t>
  </si>
  <si>
    <t>Roll of Drip Tape</t>
  </si>
  <si>
    <t>8 mil</t>
  </si>
  <si>
    <t>Roll of Lay flat</t>
  </si>
  <si>
    <t>4"</t>
  </si>
  <si>
    <t>Fixed Costs</t>
  </si>
  <si>
    <t>Input/Item</t>
  </si>
  <si>
    <t>Unit</t>
  </si>
  <si>
    <t>Cost/Unit</t>
  </si>
  <si>
    <t>Quantity</t>
  </si>
  <si>
    <t>Useful Life (years)</t>
  </si>
  <si>
    <t>Capitol Cost</t>
  </si>
  <si>
    <t>Total Annual Cost</t>
  </si>
  <si>
    <t>Annual Cost per Acre</t>
  </si>
  <si>
    <t>Drip Tape</t>
  </si>
  <si>
    <t>foot</t>
  </si>
  <si>
    <t>Tube Fittings</t>
  </si>
  <si>
    <t>piece</t>
  </si>
  <si>
    <t>Lay flat Supply Tube</t>
  </si>
  <si>
    <t>Manifold (Valves, filter, etc.)</t>
  </si>
  <si>
    <t>Pump</t>
  </si>
  <si>
    <t>Installation Labor</t>
  </si>
  <si>
    <t>hour</t>
  </si>
  <si>
    <t>Totals</t>
  </si>
  <si>
    <t>Annual Operating Costs</t>
  </si>
  <si>
    <t>Price/gallon</t>
  </si>
  <si>
    <t>Pump Fuel Use Rate (gal. H2O pumped per gal. fuel)</t>
  </si>
  <si>
    <t>Inches of Irrigation Applied per Acre per Year</t>
  </si>
  <si>
    <t>Gallons of H2O Applied per Year</t>
  </si>
  <si>
    <t>Cost per Acre per Year</t>
  </si>
  <si>
    <t>Fuel</t>
  </si>
  <si>
    <t>Price/hour</t>
  </si>
  <si>
    <t>Hours/Year</t>
  </si>
  <si>
    <t>Operating Labor</t>
  </si>
  <si>
    <t>Total</t>
  </si>
  <si>
    <t>Per Acre</t>
  </si>
  <si>
    <t>Per Acre Inch</t>
  </si>
  <si>
    <t>Annual Fixed Costs</t>
  </si>
  <si>
    <t>*Modified from University of Delaware: http://extension.udel.edu/ag/vegetable-fruit-resources/vegetable-small-fruits-program/research-reports-fact-sheets/vegetable-crop-budgets-irrigation-cost-calculators/</t>
  </si>
  <si>
    <t>Used tractor resource:</t>
  </si>
  <si>
    <t>Blueberry Captital Budget</t>
  </si>
  <si>
    <t>https://blueberries.ces.ncsu.edu/wp-content/uploads/2012/10/evaluating-the-profitability-of-blueberry-production.pdf?fwd=no</t>
  </si>
  <si>
    <t>Blueberry Considerations for startup (look at PAGE 9):</t>
  </si>
  <si>
    <t>Tractor</t>
  </si>
  <si>
    <t>Mower</t>
  </si>
  <si>
    <t>Fertilizer Spreader</t>
  </si>
  <si>
    <t>Land Clearing</t>
  </si>
  <si>
    <t>Drainage</t>
  </si>
  <si>
    <t>Land Prep</t>
  </si>
  <si>
    <t>Plants</t>
  </si>
  <si>
    <t>Cooler/Cooling Unit</t>
  </si>
  <si>
    <t>Trailiers</t>
  </si>
  <si>
    <t>Misc Tools</t>
  </si>
  <si>
    <t>Havest Equipment</t>
  </si>
  <si>
    <t>Pruining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</si>
</sst>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0"/>
      <color indexed="8"/>
      <name val="Calibri"/>
      <family val="2"/>
    </font>
    <font>
      <b/>
      <sz val="22"/>
      <name val="Calibri"/>
      <family val="2"/>
    </font>
    <font>
      <b/>
      <sz val="18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5" fillId="0" borderId="0" xfId="0" applyFont="1" applyFill="1" applyBorder="1" applyAlignment="1"/>
    <xf numFmtId="0" fontId="3" fillId="0" borderId="0" xfId="0" applyFont="1" applyBorder="1"/>
    <xf numFmtId="0" fontId="7" fillId="0" borderId="0" xfId="0" applyFont="1" applyFill="1" applyBorder="1"/>
    <xf numFmtId="44" fontId="8" fillId="0" borderId="0" xfId="1" applyFont="1" applyFill="1" applyBorder="1"/>
    <xf numFmtId="44" fontId="7" fillId="0" borderId="0" xfId="1" applyFont="1" applyFill="1" applyBorder="1"/>
    <xf numFmtId="0" fontId="7" fillId="0" borderId="1" xfId="0" applyFont="1" applyFill="1" applyBorder="1"/>
    <xf numFmtId="44" fontId="8" fillId="0" borderId="1" xfId="1" applyFont="1" applyFill="1" applyBorder="1"/>
    <xf numFmtId="44" fontId="7" fillId="0" borderId="1" xfId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0" fillId="0" borderId="0" xfId="2" applyFont="1" applyFill="1" applyBorder="1" applyAlignment="1"/>
    <xf numFmtId="1" fontId="10" fillId="0" borderId="0" xfId="2" applyNumberFormat="1" applyFont="1" applyFill="1" applyBorder="1" applyAlignment="1"/>
    <xf numFmtId="0" fontId="9" fillId="0" borderId="0" xfId="0" applyFont="1" applyAlignment="1">
      <alignment horizontal="right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1" fillId="2" borderId="0" xfId="0" applyFont="1" applyFill="1" applyBorder="1"/>
    <xf numFmtId="44" fontId="7" fillId="2" borderId="0" xfId="1" applyFont="1" applyFill="1" applyBorder="1"/>
    <xf numFmtId="0" fontId="7" fillId="2" borderId="0" xfId="0" applyFont="1" applyFill="1" applyBorder="1"/>
    <xf numFmtId="44" fontId="12" fillId="2" borderId="0" xfId="1" applyFont="1" applyFill="1" applyBorder="1"/>
    <xf numFmtId="0" fontId="9" fillId="0" borderId="0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Border="1" applyAlignment="1"/>
    <xf numFmtId="0" fontId="15" fillId="0" borderId="0" xfId="0" applyFont="1" applyBorder="1"/>
    <xf numFmtId="0" fontId="15" fillId="3" borderId="0" xfId="0" applyFont="1" applyFill="1" applyBorder="1"/>
    <xf numFmtId="0" fontId="13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6" fillId="3" borderId="2" xfId="0" applyFont="1" applyFill="1" applyBorder="1" applyAlignment="1">
      <alignment horizontal="center" wrapText="1"/>
    </xf>
    <xf numFmtId="44" fontId="18" fillId="3" borderId="2" xfId="1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7" fillId="0" borderId="3" xfId="0" applyFont="1" applyFill="1" applyBorder="1"/>
    <xf numFmtId="0" fontId="13" fillId="0" borderId="3" xfId="0" applyFont="1" applyFill="1" applyBorder="1"/>
    <xf numFmtId="0" fontId="13" fillId="0" borderId="3" xfId="0" applyFont="1" applyBorder="1"/>
    <xf numFmtId="165" fontId="13" fillId="3" borderId="3" xfId="0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0" fontId="17" fillId="0" borderId="4" xfId="0" applyFont="1" applyBorder="1"/>
    <xf numFmtId="0" fontId="13" fillId="0" borderId="4" xfId="0" applyFont="1" applyFill="1" applyBorder="1"/>
    <xf numFmtId="0" fontId="13" fillId="0" borderId="4" xfId="0" applyFont="1" applyBorder="1"/>
    <xf numFmtId="165" fontId="13" fillId="3" borderId="4" xfId="0" applyNumberFormat="1" applyFont="1" applyFill="1" applyBorder="1" applyAlignment="1">
      <alignment horizontal="center"/>
    </xf>
    <xf numFmtId="2" fontId="13" fillId="3" borderId="4" xfId="0" applyNumberFormat="1" applyFont="1" applyFill="1" applyBorder="1" applyAlignment="1">
      <alignment horizontal="center"/>
    </xf>
    <xf numFmtId="37" fontId="13" fillId="0" borderId="4" xfId="1" applyNumberFormat="1" applyFont="1" applyFill="1" applyBorder="1"/>
    <xf numFmtId="0" fontId="17" fillId="3" borderId="4" xfId="0" applyFont="1" applyFill="1" applyBorder="1"/>
    <xf numFmtId="0" fontId="13" fillId="3" borderId="4" xfId="0" applyFont="1" applyFill="1" applyBorder="1"/>
    <xf numFmtId="0" fontId="13" fillId="0" borderId="5" xfId="0" applyFont="1" applyBorder="1"/>
    <xf numFmtId="165" fontId="13" fillId="3" borderId="5" xfId="0" applyNumberFormat="1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/>
    </xf>
    <xf numFmtId="0" fontId="17" fillId="3" borderId="5" xfId="0" applyFont="1" applyFill="1" applyBorder="1"/>
    <xf numFmtId="165" fontId="13" fillId="3" borderId="5" xfId="0" applyNumberFormat="1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7" fillId="0" borderId="0" xfId="0" applyFont="1"/>
    <xf numFmtId="165" fontId="13" fillId="0" borderId="0" xfId="0" applyNumberFormat="1" applyFont="1"/>
    <xf numFmtId="0" fontId="16" fillId="3" borderId="0" xfId="0" applyFont="1" applyFill="1" applyBorder="1"/>
    <xf numFmtId="0" fontId="17" fillId="3" borderId="0" xfId="0" applyFont="1" applyFill="1" applyBorder="1"/>
    <xf numFmtId="0" fontId="16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17" fillId="3" borderId="3" xfId="0" applyFont="1" applyFill="1" applyBorder="1"/>
    <xf numFmtId="0" fontId="13" fillId="0" borderId="3" xfId="0" applyFont="1" applyFill="1" applyBorder="1" applyAlignment="1">
      <alignment horizontal="center"/>
    </xf>
    <xf numFmtId="7" fontId="13" fillId="0" borderId="3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7" fontId="13" fillId="0" borderId="5" xfId="1" applyNumberFormat="1" applyFont="1" applyFill="1" applyBorder="1" applyAlignment="1">
      <alignment horizontal="center"/>
    </xf>
    <xf numFmtId="0" fontId="19" fillId="3" borderId="0" xfId="0" applyFont="1" applyFill="1"/>
    <xf numFmtId="0" fontId="19" fillId="4" borderId="0" xfId="0" applyFont="1" applyFill="1"/>
    <xf numFmtId="0" fontId="18" fillId="3" borderId="2" xfId="0" applyFont="1" applyFill="1" applyBorder="1"/>
    <xf numFmtId="0" fontId="18" fillId="4" borderId="2" xfId="0" applyFont="1" applyFill="1" applyBorder="1" applyAlignment="1">
      <alignment horizontal="center" wrapText="1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164" fontId="13" fillId="3" borderId="3" xfId="0" applyNumberFormat="1" applyFont="1" applyFill="1" applyBorder="1"/>
    <xf numFmtId="1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3" fillId="4" borderId="3" xfId="0" applyNumberFormat="1" applyFont="1" applyFill="1" applyBorder="1"/>
    <xf numFmtId="0" fontId="13" fillId="0" borderId="4" xfId="0" applyFont="1" applyBorder="1" applyAlignment="1">
      <alignment horizontal="center"/>
    </xf>
    <xf numFmtId="164" fontId="13" fillId="0" borderId="4" xfId="0" applyNumberFormat="1" applyFont="1" applyFill="1" applyBorder="1"/>
    <xf numFmtId="1" fontId="13" fillId="0" borderId="4" xfId="0" applyNumberFormat="1" applyFont="1" applyBorder="1" applyAlignment="1">
      <alignment horizontal="center"/>
    </xf>
    <xf numFmtId="164" fontId="13" fillId="4" borderId="4" xfId="0" applyNumberFormat="1" applyFont="1" applyFill="1" applyBorder="1"/>
    <xf numFmtId="164" fontId="13" fillId="3" borderId="4" xfId="0" applyNumberFormat="1" applyFont="1" applyFill="1" applyBorder="1"/>
    <xf numFmtId="0" fontId="13" fillId="3" borderId="4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right"/>
    </xf>
    <xf numFmtId="0" fontId="17" fillId="5" borderId="6" xfId="0" applyFont="1" applyFill="1" applyBorder="1"/>
    <xf numFmtId="164" fontId="17" fillId="5" borderId="6" xfId="0" applyNumberFormat="1" applyFont="1" applyFill="1" applyBorder="1"/>
    <xf numFmtId="164" fontId="17" fillId="4" borderId="6" xfId="0" applyNumberFormat="1" applyFont="1" applyFill="1" applyBorder="1"/>
    <xf numFmtId="0" fontId="16" fillId="0" borderId="0" xfId="0" applyFont="1" applyFill="1" applyAlignment="1">
      <alignment horizontal="right"/>
    </xf>
    <xf numFmtId="0" fontId="17" fillId="0" borderId="0" xfId="0" applyFont="1" applyFill="1"/>
    <xf numFmtId="164" fontId="17" fillId="0" borderId="0" xfId="0" applyNumberFormat="1" applyFont="1" applyFill="1"/>
    <xf numFmtId="44" fontId="17" fillId="3" borderId="0" xfId="1" applyFont="1" applyFill="1"/>
    <xf numFmtId="0" fontId="13" fillId="0" borderId="0" xfId="0" applyFont="1" applyFill="1"/>
    <xf numFmtId="1" fontId="13" fillId="3" borderId="3" xfId="0" applyNumberFormat="1" applyFont="1" applyFill="1" applyBorder="1" applyAlignment="1">
      <alignment horizontal="center"/>
    </xf>
    <xf numFmtId="0" fontId="18" fillId="3" borderId="7" xfId="0" applyFont="1" applyFill="1" applyBorder="1"/>
    <xf numFmtId="0" fontId="18" fillId="3" borderId="4" xfId="0" applyFont="1" applyFill="1" applyBorder="1" applyAlignment="1">
      <alignment horizontal="center"/>
    </xf>
    <xf numFmtId="44" fontId="13" fillId="3" borderId="4" xfId="1" applyFont="1" applyFill="1" applyBorder="1"/>
    <xf numFmtId="0" fontId="13" fillId="3" borderId="5" xfId="0" applyFont="1" applyFill="1" applyBorder="1"/>
    <xf numFmtId="164" fontId="13" fillId="3" borderId="5" xfId="0" applyNumberFormat="1" applyFont="1" applyFill="1" applyBorder="1"/>
    <xf numFmtId="0" fontId="13" fillId="3" borderId="5" xfId="0" applyFont="1" applyFill="1" applyBorder="1" applyAlignment="1">
      <alignment horizontal="center"/>
    </xf>
    <xf numFmtId="44" fontId="13" fillId="3" borderId="5" xfId="1" applyFont="1" applyFill="1" applyBorder="1"/>
    <xf numFmtId="164" fontId="13" fillId="0" borderId="0" xfId="0" applyNumberFormat="1" applyFont="1"/>
    <xf numFmtId="0" fontId="13" fillId="0" borderId="0" xfId="0" applyFont="1" applyAlignment="1">
      <alignment horizontal="center"/>
    </xf>
    <xf numFmtId="44" fontId="13" fillId="0" borderId="0" xfId="1" applyFont="1"/>
    <xf numFmtId="0" fontId="17" fillId="5" borderId="2" xfId="0" applyFont="1" applyFill="1" applyBorder="1"/>
    <xf numFmtId="0" fontId="17" fillId="5" borderId="4" xfId="0" applyFont="1" applyFill="1" applyBorder="1"/>
    <xf numFmtId="164" fontId="17" fillId="3" borderId="4" xfId="0" applyNumberFormat="1" applyFont="1" applyFill="1" applyBorder="1" applyAlignment="1">
      <alignment horizontal="center"/>
    </xf>
    <xf numFmtId="164" fontId="16" fillId="3" borderId="4" xfId="0" applyNumberFormat="1" applyFont="1" applyFill="1" applyBorder="1" applyAlignment="1">
      <alignment horizontal="center"/>
    </xf>
    <xf numFmtId="0" fontId="16" fillId="3" borderId="8" xfId="0" applyFont="1" applyFill="1" applyBorder="1"/>
    <xf numFmtId="164" fontId="16" fillId="3" borderId="6" xfId="0" applyNumberFormat="1" applyFont="1" applyFill="1" applyBorder="1"/>
    <xf numFmtId="0" fontId="16" fillId="0" borderId="0" xfId="0" applyFont="1" applyBorder="1"/>
    <xf numFmtId="0" fontId="20" fillId="0" borderId="0" xfId="2" applyFont="1" applyFill="1" applyBorder="1"/>
    <xf numFmtId="44" fontId="20" fillId="0" borderId="0" xfId="2" applyNumberFormat="1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right"/>
    </xf>
    <xf numFmtId="0" fontId="10" fillId="0" borderId="0" xfId="2" applyFont="1"/>
    <xf numFmtId="0" fontId="9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178594</xdr:rowOff>
    </xdr:from>
    <xdr:to>
      <xdr:col>1</xdr:col>
      <xdr:colOff>3657600</xdr:colOff>
      <xdr:row>0</xdr:row>
      <xdr:rowOff>1245394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78594"/>
          <a:ext cx="35147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pworks.com/product/KDT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25.28515625" style="1" customWidth="1"/>
    <col min="2" max="2" width="57.28515625" style="1" customWidth="1"/>
    <col min="3" max="3" width="30.28515625" style="1" customWidth="1"/>
    <col min="4" max="4" width="25.5703125" style="1" customWidth="1"/>
    <col min="5" max="5" width="31.42578125" style="1" customWidth="1"/>
    <col min="6" max="6" width="24.28515625" style="1" customWidth="1"/>
    <col min="7" max="8" width="24.140625" style="1" customWidth="1"/>
    <col min="9" max="9" width="31" style="1" customWidth="1"/>
    <col min="10" max="10" width="1.5703125" style="1" customWidth="1"/>
    <col min="11" max="11" width="21.42578125" style="1" customWidth="1"/>
    <col min="12" max="16384" width="9.140625" style="1"/>
  </cols>
  <sheetData>
    <row r="1" spans="2:9" ht="111" customHeight="1" x14ac:dyDescent="0.2"/>
    <row r="2" spans="2:9" ht="26.25" x14ac:dyDescent="0.4">
      <c r="B2" s="111" t="s">
        <v>71</v>
      </c>
      <c r="C2" s="111"/>
      <c r="D2" s="111"/>
      <c r="E2" s="111"/>
      <c r="F2" s="2"/>
      <c r="G2" s="3"/>
      <c r="H2" s="3"/>
      <c r="I2" s="3"/>
    </row>
    <row r="3" spans="2:9" ht="36.75" thickBot="1" x14ac:dyDescent="0.3">
      <c r="B3" s="16" t="s">
        <v>13</v>
      </c>
      <c r="C3" s="17" t="s">
        <v>0</v>
      </c>
      <c r="D3" s="18" t="s">
        <v>14</v>
      </c>
      <c r="E3" s="18" t="s">
        <v>1</v>
      </c>
      <c r="F3" s="3"/>
      <c r="G3" s="3"/>
      <c r="H3" s="3"/>
      <c r="I3" s="3"/>
    </row>
    <row r="4" spans="2:9" ht="18" x14ac:dyDescent="0.25">
      <c r="B4" s="4" t="s">
        <v>2</v>
      </c>
      <c r="C4" s="5">
        <v>0</v>
      </c>
      <c r="D4" s="4"/>
      <c r="E4" s="6">
        <f t="shared" ref="E4" si="0">C4*D4</f>
        <v>0</v>
      </c>
      <c r="F4" s="3"/>
      <c r="G4" s="3"/>
      <c r="H4" s="3"/>
      <c r="I4" s="3"/>
    </row>
    <row r="5" spans="2:9" ht="18" x14ac:dyDescent="0.25">
      <c r="B5" s="4" t="s">
        <v>82</v>
      </c>
      <c r="C5" s="5">
        <v>0</v>
      </c>
      <c r="D5" s="4"/>
      <c r="E5" s="6">
        <f>C5*D5</f>
        <v>0</v>
      </c>
      <c r="F5" s="3"/>
      <c r="G5" s="3"/>
      <c r="H5" s="3"/>
      <c r="I5" s="3"/>
    </row>
    <row r="6" spans="2:9" ht="18" x14ac:dyDescent="0.25">
      <c r="B6" s="4" t="s">
        <v>74</v>
      </c>
      <c r="C6" s="5">
        <v>0</v>
      </c>
      <c r="D6" s="4"/>
      <c r="E6" s="6">
        <f>C6*D6</f>
        <v>0</v>
      </c>
      <c r="F6" s="3"/>
      <c r="G6" s="3"/>
      <c r="H6" s="3"/>
      <c r="I6" s="3"/>
    </row>
    <row r="7" spans="2:9" ht="18" x14ac:dyDescent="0.25">
      <c r="B7" s="4" t="s">
        <v>75</v>
      </c>
      <c r="C7" s="5">
        <v>0</v>
      </c>
      <c r="D7" s="4"/>
      <c r="E7" s="6">
        <f t="shared" ref="E7:E27" si="1">C7*D7</f>
        <v>0</v>
      </c>
      <c r="F7" s="3"/>
      <c r="G7" s="3"/>
      <c r="H7" s="3"/>
      <c r="I7" s="3"/>
    </row>
    <row r="8" spans="2:9" ht="18" x14ac:dyDescent="0.25">
      <c r="B8" s="4" t="s">
        <v>76</v>
      </c>
      <c r="C8" s="5">
        <v>0</v>
      </c>
      <c r="D8" s="4"/>
      <c r="E8" s="6">
        <f t="shared" si="1"/>
        <v>0</v>
      </c>
      <c r="F8" s="3"/>
      <c r="G8" s="3"/>
      <c r="H8" s="3"/>
      <c r="I8" s="3"/>
    </row>
    <row r="9" spans="2:9" ht="18" x14ac:dyDescent="0.25">
      <c r="B9" s="4" t="s">
        <v>4</v>
      </c>
      <c r="C9" s="5">
        <v>0</v>
      </c>
      <c r="D9" s="4"/>
      <c r="E9" s="6">
        <f>C9*D9</f>
        <v>0</v>
      </c>
      <c r="F9" s="3"/>
      <c r="G9" s="3"/>
      <c r="H9" s="3"/>
      <c r="I9" s="3"/>
    </row>
    <row r="10" spans="2:9" ht="18" x14ac:dyDescent="0.25">
      <c r="B10" s="4" t="s">
        <v>6</v>
      </c>
      <c r="C10" s="5">
        <v>0</v>
      </c>
      <c r="D10" s="4"/>
      <c r="E10" s="6">
        <f>C10*D10</f>
        <v>0</v>
      </c>
      <c r="F10" s="3"/>
      <c r="G10" s="3"/>
      <c r="H10" s="3"/>
      <c r="I10" s="3"/>
    </row>
    <row r="11" spans="2:9" ht="18" x14ac:dyDescent="0.25">
      <c r="B11" s="4" t="s">
        <v>77</v>
      </c>
      <c r="C11" s="5">
        <v>0</v>
      </c>
      <c r="D11" s="4"/>
      <c r="E11" s="6">
        <v>0</v>
      </c>
      <c r="F11" s="3"/>
      <c r="G11" s="3"/>
      <c r="H11" s="3"/>
      <c r="I11" s="3"/>
    </row>
    <row r="12" spans="2:9" ht="18" x14ac:dyDescent="0.25">
      <c r="B12" s="4" t="s">
        <v>78</v>
      </c>
      <c r="C12" s="5">
        <v>0</v>
      </c>
      <c r="D12" s="4"/>
      <c r="E12" s="6">
        <v>0</v>
      </c>
      <c r="F12" s="3"/>
      <c r="G12" s="3"/>
      <c r="H12" s="3"/>
      <c r="I12" s="3"/>
    </row>
    <row r="13" spans="2:9" ht="18" x14ac:dyDescent="0.25">
      <c r="B13" s="4" t="s">
        <v>79</v>
      </c>
      <c r="C13" s="5">
        <v>0</v>
      </c>
      <c r="D13" s="4"/>
      <c r="E13" s="6">
        <v>0</v>
      </c>
      <c r="F13" s="3"/>
      <c r="G13" s="3"/>
      <c r="H13" s="3"/>
      <c r="I13" s="3"/>
    </row>
    <row r="14" spans="2:9" ht="18" x14ac:dyDescent="0.25">
      <c r="B14" s="4" t="s">
        <v>80</v>
      </c>
      <c r="C14" s="5">
        <v>0</v>
      </c>
      <c r="D14" s="4"/>
      <c r="E14" s="6">
        <v>0</v>
      </c>
      <c r="F14" s="3"/>
      <c r="G14" s="3"/>
      <c r="H14" s="3"/>
      <c r="I14" s="3"/>
    </row>
    <row r="15" spans="2:9" ht="18" x14ac:dyDescent="0.25">
      <c r="B15" s="109" t="s">
        <v>3</v>
      </c>
      <c r="C15" s="110">
        <f>'Irrigation Capitol Cost'!F27</f>
        <v>1127.616</v>
      </c>
      <c r="D15" s="109">
        <v>1</v>
      </c>
      <c r="E15" s="110">
        <f t="shared" si="1"/>
        <v>1127.616</v>
      </c>
      <c r="F15" s="3"/>
      <c r="G15" s="3"/>
      <c r="H15" s="3"/>
      <c r="I15" s="3"/>
    </row>
    <row r="16" spans="2:9" ht="18" x14ac:dyDescent="0.25">
      <c r="B16" s="4" t="s">
        <v>81</v>
      </c>
      <c r="C16" s="5">
        <v>0</v>
      </c>
      <c r="D16" s="4"/>
      <c r="E16" s="6">
        <f t="shared" si="1"/>
        <v>0</v>
      </c>
      <c r="F16" s="3"/>
      <c r="G16" s="3"/>
      <c r="H16" s="3"/>
      <c r="I16" s="3"/>
    </row>
    <row r="17" spans="2:24" ht="18" x14ac:dyDescent="0.25">
      <c r="B17" s="4" t="s">
        <v>83</v>
      </c>
      <c r="C17" s="5">
        <v>0</v>
      </c>
      <c r="D17" s="4"/>
      <c r="E17" s="6">
        <f t="shared" si="1"/>
        <v>0</v>
      </c>
      <c r="F17" s="3"/>
      <c r="G17" s="3"/>
      <c r="H17" s="3"/>
      <c r="I17" s="3"/>
    </row>
    <row r="18" spans="2:24" ht="18" x14ac:dyDescent="0.25">
      <c r="B18" s="4" t="s">
        <v>84</v>
      </c>
      <c r="C18" s="5">
        <v>0</v>
      </c>
      <c r="D18" s="4"/>
      <c r="E18" s="6">
        <f t="shared" si="1"/>
        <v>0</v>
      </c>
      <c r="F18" s="3"/>
      <c r="G18" s="3"/>
      <c r="H18" s="3"/>
      <c r="I18" s="3"/>
    </row>
    <row r="19" spans="2:24" ht="18" x14ac:dyDescent="0.25">
      <c r="B19" s="4" t="s">
        <v>5</v>
      </c>
      <c r="C19" s="5">
        <v>0</v>
      </c>
      <c r="D19" s="4"/>
      <c r="E19" s="6">
        <f t="shared" si="1"/>
        <v>0</v>
      </c>
      <c r="F19" s="3"/>
      <c r="G19" s="3"/>
      <c r="H19" s="3"/>
      <c r="I19" s="3"/>
    </row>
    <row r="20" spans="2:24" ht="18" x14ac:dyDescent="0.25">
      <c r="B20" s="4" t="s">
        <v>8</v>
      </c>
      <c r="C20" s="5">
        <v>0</v>
      </c>
      <c r="D20" s="4"/>
      <c r="E20" s="6">
        <f>C20*D20</f>
        <v>0</v>
      </c>
      <c r="F20" s="3"/>
      <c r="G20" s="3"/>
      <c r="H20" s="3"/>
      <c r="I20" s="3"/>
    </row>
    <row r="21" spans="2:24" ht="18" x14ac:dyDescent="0.25">
      <c r="B21" s="4" t="s">
        <v>7</v>
      </c>
      <c r="C21" s="5">
        <v>0</v>
      </c>
      <c r="D21" s="4"/>
      <c r="E21" s="6">
        <f t="shared" si="1"/>
        <v>0</v>
      </c>
      <c r="F21" s="3"/>
      <c r="G21" s="3"/>
      <c r="H21" s="3"/>
      <c r="I21" s="3"/>
    </row>
    <row r="22" spans="2:24" ht="18" x14ac:dyDescent="0.25">
      <c r="B22" s="4" t="s">
        <v>85</v>
      </c>
      <c r="C22" s="5">
        <v>0</v>
      </c>
      <c r="D22" s="4"/>
      <c r="E22" s="6">
        <f t="shared" si="1"/>
        <v>0</v>
      </c>
      <c r="F22" s="3"/>
      <c r="G22" s="3"/>
      <c r="H22" s="3"/>
      <c r="I22" s="3"/>
    </row>
    <row r="23" spans="2:24" ht="18" x14ac:dyDescent="0.25">
      <c r="B23" s="4"/>
      <c r="C23" s="5">
        <v>0</v>
      </c>
      <c r="D23" s="4"/>
      <c r="E23" s="6">
        <f t="shared" si="1"/>
        <v>0</v>
      </c>
      <c r="F23" s="3"/>
      <c r="G23" s="3"/>
      <c r="H23" s="3"/>
      <c r="I23" s="3"/>
    </row>
    <row r="24" spans="2:24" ht="18" x14ac:dyDescent="0.25">
      <c r="B24" s="4"/>
      <c r="C24" s="5"/>
      <c r="D24" s="4"/>
      <c r="E24" s="6">
        <f t="shared" si="1"/>
        <v>0</v>
      </c>
      <c r="F24" s="3"/>
      <c r="G24" s="3"/>
      <c r="H24" s="3"/>
      <c r="I24" s="3"/>
    </row>
    <row r="25" spans="2:24" ht="18" x14ac:dyDescent="0.25">
      <c r="B25" s="4"/>
      <c r="C25" s="5"/>
      <c r="D25" s="4"/>
      <c r="E25" s="6">
        <f t="shared" si="1"/>
        <v>0</v>
      </c>
      <c r="F25" s="3"/>
      <c r="G25" s="3"/>
      <c r="H25" s="3"/>
      <c r="I25" s="3"/>
    </row>
    <row r="26" spans="2:24" ht="18" x14ac:dyDescent="0.25">
      <c r="B26" s="4"/>
      <c r="C26" s="5"/>
      <c r="D26" s="4"/>
      <c r="E26" s="6">
        <f t="shared" si="1"/>
        <v>0</v>
      </c>
      <c r="F26" s="3"/>
      <c r="G26" s="3"/>
      <c r="H26" s="3"/>
      <c r="I26" s="3"/>
    </row>
    <row r="27" spans="2:24" ht="18.75" thickBot="1" x14ac:dyDescent="0.3">
      <c r="B27" s="7"/>
      <c r="C27" s="8"/>
      <c r="D27" s="7"/>
      <c r="E27" s="9">
        <f t="shared" si="1"/>
        <v>0</v>
      </c>
      <c r="F27" s="3"/>
      <c r="G27" s="3"/>
      <c r="H27" s="3"/>
      <c r="I27" s="3"/>
    </row>
    <row r="28" spans="2:24" ht="37.5" customHeight="1" x14ac:dyDescent="0.3">
      <c r="B28" s="19" t="s">
        <v>15</v>
      </c>
      <c r="C28" s="20"/>
      <c r="D28" s="21"/>
      <c r="E28" s="22">
        <f>SUM(E4:E27)</f>
        <v>1127.616</v>
      </c>
    </row>
    <row r="29" spans="2:24" x14ac:dyDescent="0.2">
      <c r="B29" s="10"/>
      <c r="C29" s="10"/>
      <c r="D29" s="10"/>
      <c r="E29" s="10"/>
    </row>
    <row r="30" spans="2:24" ht="15" x14ac:dyDescent="0.25">
      <c r="B30" s="23" t="s">
        <v>9</v>
      </c>
      <c r="C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2:24" x14ac:dyDescent="0.2">
      <c r="B31" s="12" t="s">
        <v>10</v>
      </c>
      <c r="C31" s="13" t="s">
        <v>11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2:24" ht="15" x14ac:dyDescent="0.25">
      <c r="B32" s="12" t="s">
        <v>70</v>
      </c>
      <c r="C32" s="14" t="s">
        <v>12</v>
      </c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2:24" ht="15" x14ac:dyDescent="0.25">
      <c r="B33" s="112" t="s">
        <v>73</v>
      </c>
      <c r="C33" s="113" t="s">
        <v>72</v>
      </c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ht="15" x14ac:dyDescent="0.25">
      <c r="D34" s="15"/>
    </row>
    <row r="35" spans="2:24" ht="15" x14ac:dyDescent="0.25">
      <c r="D35" s="15"/>
    </row>
    <row r="37" spans="2:24" x14ac:dyDescent="0.2">
      <c r="E37" s="3"/>
      <c r="F37" s="3"/>
    </row>
    <row r="38" spans="2:24" ht="15" x14ac:dyDescent="0.25">
      <c r="E38" s="114"/>
      <c r="F38" s="114"/>
    </row>
  </sheetData>
  <mergeCells count="1">
    <mergeCell ref="E38:F38"/>
  </mergeCells>
  <hyperlinks>
    <hyperlink ref="C31" r:id="rId1"/>
    <hyperlink ref="B15:E15" location="Sheet2!A1" display="Drip Irrigation System (well present)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F15" sqref="F15"/>
    </sheetView>
  </sheetViews>
  <sheetFormatPr defaultRowHeight="15" x14ac:dyDescent="0.25"/>
  <cols>
    <col min="1" max="1" width="28.5703125" customWidth="1"/>
    <col min="2" max="2" width="11.28515625" customWidth="1"/>
    <col min="3" max="3" width="18.5703125" customWidth="1"/>
    <col min="4" max="4" width="15.42578125" customWidth="1"/>
    <col min="5" max="5" width="15.5703125" customWidth="1"/>
    <col min="6" max="8" width="13.5703125" customWidth="1"/>
  </cols>
  <sheetData>
    <row r="1" spans="1:8" x14ac:dyDescent="0.25">
      <c r="B1" s="24"/>
      <c r="C1" s="24"/>
      <c r="D1" s="24"/>
      <c r="E1" s="24"/>
      <c r="F1" s="24"/>
      <c r="G1" s="24"/>
      <c r="H1" s="24"/>
    </row>
    <row r="2" spans="1:8" ht="28.5" x14ac:dyDescent="0.45">
      <c r="A2" s="25" t="s">
        <v>16</v>
      </c>
      <c r="B2" s="25"/>
      <c r="C2" s="25"/>
      <c r="D2" s="25"/>
      <c r="E2" s="25"/>
      <c r="F2" s="25"/>
      <c r="G2" s="25"/>
      <c r="H2" s="25"/>
    </row>
    <row r="3" spans="1:8" ht="28.5" x14ac:dyDescent="0.45">
      <c r="A3" s="26" t="s">
        <v>17</v>
      </c>
      <c r="B3" s="25"/>
      <c r="C3" s="25"/>
      <c r="D3" s="25"/>
      <c r="E3" s="25"/>
      <c r="F3" s="25"/>
      <c r="G3" s="25"/>
      <c r="H3" s="25"/>
    </row>
    <row r="4" spans="1:8" ht="28.5" x14ac:dyDescent="0.45">
      <c r="A4" s="26"/>
      <c r="B4" s="25"/>
      <c r="C4" s="25"/>
      <c r="D4" s="25"/>
      <c r="E4" s="25"/>
      <c r="F4" s="25"/>
      <c r="G4" s="25"/>
      <c r="H4" s="25"/>
    </row>
    <row r="5" spans="1:8" ht="23.25" x14ac:dyDescent="0.35">
      <c r="A5" s="27"/>
      <c r="B5" s="28"/>
      <c r="C5" s="24"/>
      <c r="D5" s="29" t="s">
        <v>18</v>
      </c>
      <c r="E5" s="30"/>
      <c r="F5" s="30"/>
      <c r="G5" s="24"/>
      <c r="H5" s="24"/>
    </row>
    <row r="6" spans="1:8" ht="26.25" x14ac:dyDescent="0.25">
      <c r="A6" s="29" t="s">
        <v>19</v>
      </c>
      <c r="B6" s="30"/>
      <c r="C6" s="24"/>
      <c r="D6" s="31" t="s">
        <v>20</v>
      </c>
      <c r="E6" s="32" t="s">
        <v>21</v>
      </c>
      <c r="F6" s="33" t="s">
        <v>22</v>
      </c>
      <c r="G6" s="24"/>
      <c r="H6" s="24"/>
    </row>
    <row r="7" spans="1:8" x14ac:dyDescent="0.25">
      <c r="A7" s="34" t="s">
        <v>23</v>
      </c>
      <c r="B7" s="35">
        <v>5</v>
      </c>
      <c r="C7" s="24"/>
      <c r="D7" s="36">
        <v>0.22</v>
      </c>
      <c r="E7" s="37">
        <f>(6788/(D7*($B$10/100)))/60</f>
        <v>5.9026908200461916</v>
      </c>
      <c r="F7" s="38">
        <f>($B$10/100)*D7</f>
        <v>19.166399999999999</v>
      </c>
      <c r="G7" s="24"/>
      <c r="H7" s="24"/>
    </row>
    <row r="8" spans="1:8" x14ac:dyDescent="0.25">
      <c r="A8" s="39" t="s">
        <v>24</v>
      </c>
      <c r="B8" s="40">
        <v>100</v>
      </c>
      <c r="C8" s="24"/>
      <c r="D8" s="41">
        <v>0.34</v>
      </c>
      <c r="E8" s="42">
        <f>(6788/(D8*($B$10/100)))/60</f>
        <v>3.8193881776769474</v>
      </c>
      <c r="F8" s="43">
        <f>($B$10/100)*D8</f>
        <v>29.620800000000003</v>
      </c>
      <c r="G8" s="24"/>
      <c r="H8" s="24"/>
    </row>
    <row r="9" spans="1:8" x14ac:dyDescent="0.25">
      <c r="A9" s="39" t="s">
        <v>25</v>
      </c>
      <c r="B9" s="44">
        <v>1</v>
      </c>
      <c r="C9" s="24"/>
      <c r="D9" s="41">
        <v>0.45</v>
      </c>
      <c r="E9" s="42">
        <f>(6788/(D9*($B$10/100)))/60</f>
        <v>2.8857599564670271</v>
      </c>
      <c r="F9" s="43">
        <f>($B$10/100)*D9</f>
        <v>39.204000000000001</v>
      </c>
      <c r="G9" s="24"/>
      <c r="H9" s="24"/>
    </row>
    <row r="10" spans="1:8" x14ac:dyDescent="0.25">
      <c r="A10" s="45" t="s">
        <v>26</v>
      </c>
      <c r="B10" s="46">
        <f>43560/B7</f>
        <v>8712</v>
      </c>
      <c r="C10" s="24"/>
      <c r="D10" s="47">
        <v>0.67</v>
      </c>
      <c r="E10" s="48">
        <f>(6788/(D10*($B$10/100)))/60</f>
        <v>1.9381969856868091</v>
      </c>
      <c r="F10" s="49">
        <f>($B$10/100)*D10</f>
        <v>58.370400000000004</v>
      </c>
      <c r="G10" s="24"/>
      <c r="H10" s="24"/>
    </row>
    <row r="11" spans="1:8" x14ac:dyDescent="0.25">
      <c r="A11" s="50" t="s">
        <v>27</v>
      </c>
      <c r="B11" s="51">
        <f>B10/B8</f>
        <v>87.12</v>
      </c>
      <c r="C11" s="24"/>
      <c r="D11" s="52"/>
      <c r="E11" s="53"/>
      <c r="F11" s="54"/>
      <c r="G11" s="24"/>
      <c r="H11" s="24"/>
    </row>
    <row r="12" spans="1:8" x14ac:dyDescent="0.25">
      <c r="A12" s="24"/>
      <c r="B12" s="24"/>
      <c r="C12" s="24"/>
      <c r="D12" s="52"/>
      <c r="E12" s="53"/>
      <c r="F12" s="54"/>
      <c r="G12" s="24"/>
      <c r="H12" s="24"/>
    </row>
    <row r="13" spans="1:8" x14ac:dyDescent="0.25">
      <c r="A13" s="55"/>
      <c r="B13" s="56"/>
      <c r="C13" s="24"/>
      <c r="D13" s="24"/>
      <c r="E13" s="24"/>
      <c r="F13" s="24"/>
      <c r="G13" s="24"/>
      <c r="H13" s="24"/>
    </row>
    <row r="14" spans="1:8" x14ac:dyDescent="0.25">
      <c r="A14" s="57" t="s">
        <v>28</v>
      </c>
      <c r="B14" s="58"/>
      <c r="C14" s="58"/>
      <c r="D14" s="58"/>
      <c r="E14" s="24"/>
      <c r="F14" s="24"/>
      <c r="G14" s="24"/>
      <c r="H14" s="24"/>
    </row>
    <row r="15" spans="1:8" x14ac:dyDescent="0.25">
      <c r="A15" s="59" t="s">
        <v>29</v>
      </c>
      <c r="B15" s="60" t="s">
        <v>13</v>
      </c>
      <c r="C15" s="60" t="s">
        <v>30</v>
      </c>
      <c r="D15" s="60" t="s">
        <v>31</v>
      </c>
      <c r="E15" s="24"/>
      <c r="F15" s="24"/>
      <c r="G15" s="24"/>
      <c r="H15" s="24"/>
    </row>
    <row r="16" spans="1:8" x14ac:dyDescent="0.25">
      <c r="A16" s="61" t="s">
        <v>32</v>
      </c>
      <c r="B16" s="62" t="s">
        <v>33</v>
      </c>
      <c r="C16" s="62">
        <v>7500</v>
      </c>
      <c r="D16" s="63">
        <v>200</v>
      </c>
      <c r="E16" s="24"/>
      <c r="F16" s="24"/>
      <c r="G16" s="24"/>
      <c r="H16" s="24"/>
    </row>
    <row r="17" spans="1:8" x14ac:dyDescent="0.25">
      <c r="A17" s="50" t="s">
        <v>34</v>
      </c>
      <c r="B17" s="64" t="s">
        <v>35</v>
      </c>
      <c r="C17" s="64">
        <v>300</v>
      </c>
      <c r="D17" s="65">
        <v>240</v>
      </c>
      <c r="E17" s="24"/>
      <c r="F17" s="24"/>
      <c r="G17" s="24"/>
      <c r="H17" s="24"/>
    </row>
    <row r="18" spans="1:8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9" t="s">
        <v>36</v>
      </c>
      <c r="B19" s="66"/>
      <c r="C19" s="66"/>
      <c r="D19" s="66"/>
      <c r="E19" s="66"/>
      <c r="F19" s="67"/>
      <c r="G19" s="66"/>
      <c r="H19" s="66"/>
    </row>
    <row r="20" spans="1:8" ht="26.25" x14ac:dyDescent="0.25">
      <c r="A20" s="68" t="s">
        <v>37</v>
      </c>
      <c r="B20" s="33" t="s">
        <v>38</v>
      </c>
      <c r="C20" s="33" t="s">
        <v>39</v>
      </c>
      <c r="D20" s="33" t="s">
        <v>40</v>
      </c>
      <c r="E20" s="33" t="s">
        <v>41</v>
      </c>
      <c r="F20" s="69" t="s">
        <v>42</v>
      </c>
      <c r="G20" s="33" t="s">
        <v>43</v>
      </c>
      <c r="H20" s="33" t="s">
        <v>44</v>
      </c>
    </row>
    <row r="21" spans="1:8" x14ac:dyDescent="0.25">
      <c r="A21" s="70" t="s">
        <v>45</v>
      </c>
      <c r="B21" s="71" t="s">
        <v>46</v>
      </c>
      <c r="C21" s="72">
        <f>D16/C16</f>
        <v>2.6666666666666668E-2</v>
      </c>
      <c r="D21" s="73">
        <f>B10</f>
        <v>8712</v>
      </c>
      <c r="E21" s="74">
        <v>1</v>
      </c>
      <c r="F21" s="75">
        <f>C21*D21*B9</f>
        <v>232.32000000000002</v>
      </c>
      <c r="G21" s="72">
        <f>F21/E21</f>
        <v>232.32000000000002</v>
      </c>
      <c r="H21" s="72">
        <f t="shared" ref="H21:H26" si="0">G21/$B$9</f>
        <v>232.32000000000002</v>
      </c>
    </row>
    <row r="22" spans="1:8" x14ac:dyDescent="0.25">
      <c r="A22" s="46" t="s">
        <v>47</v>
      </c>
      <c r="B22" s="76" t="s">
        <v>48</v>
      </c>
      <c r="C22" s="77">
        <v>1.8</v>
      </c>
      <c r="D22" s="78">
        <f>B11</f>
        <v>87.12</v>
      </c>
      <c r="E22" s="76">
        <v>5</v>
      </c>
      <c r="F22" s="79">
        <f>C22*D22*B9</f>
        <v>156.816</v>
      </c>
      <c r="G22" s="80">
        <f>F22/E22</f>
        <v>31.363199999999999</v>
      </c>
      <c r="H22" s="80">
        <f t="shared" si="0"/>
        <v>31.363199999999999</v>
      </c>
    </row>
    <row r="23" spans="1:8" x14ac:dyDescent="0.25">
      <c r="A23" s="46" t="s">
        <v>49</v>
      </c>
      <c r="B23" s="81" t="s">
        <v>46</v>
      </c>
      <c r="C23" s="80">
        <f>D17/C17</f>
        <v>0.8</v>
      </c>
      <c r="D23" s="78">
        <f>B11*B7+50</f>
        <v>485.6</v>
      </c>
      <c r="E23" s="76">
        <v>5</v>
      </c>
      <c r="F23" s="79">
        <f>C23*D23*B9</f>
        <v>388.48</v>
      </c>
      <c r="G23" s="80">
        <f>F23/E23</f>
        <v>77.695999999999998</v>
      </c>
      <c r="H23" s="80">
        <f t="shared" si="0"/>
        <v>77.695999999999998</v>
      </c>
    </row>
    <row r="24" spans="1:8" x14ac:dyDescent="0.25">
      <c r="A24" s="46" t="s">
        <v>50</v>
      </c>
      <c r="B24" s="76"/>
      <c r="C24" s="77">
        <v>350</v>
      </c>
      <c r="D24" s="76">
        <v>1</v>
      </c>
      <c r="E24" s="76">
        <v>5</v>
      </c>
      <c r="F24" s="79">
        <f>C24*D24</f>
        <v>350</v>
      </c>
      <c r="G24" s="80">
        <f>F24/E24</f>
        <v>70</v>
      </c>
      <c r="H24" s="80">
        <f t="shared" si="0"/>
        <v>70</v>
      </c>
    </row>
    <row r="25" spans="1:8" x14ac:dyDescent="0.25">
      <c r="A25" s="46" t="s">
        <v>51</v>
      </c>
      <c r="B25" s="76"/>
      <c r="C25" s="77">
        <v>0</v>
      </c>
      <c r="D25" s="76">
        <v>1</v>
      </c>
      <c r="E25" s="76">
        <v>10</v>
      </c>
      <c r="F25" s="79">
        <f>C25*D25</f>
        <v>0</v>
      </c>
      <c r="G25" s="80">
        <f>F25/E25</f>
        <v>0</v>
      </c>
      <c r="H25" s="80">
        <f t="shared" si="0"/>
        <v>0</v>
      </c>
    </row>
    <row r="26" spans="1:8" x14ac:dyDescent="0.25">
      <c r="A26" s="46" t="s">
        <v>52</v>
      </c>
      <c r="B26" s="76" t="s">
        <v>53</v>
      </c>
      <c r="C26" s="77">
        <v>10</v>
      </c>
      <c r="D26" s="76">
        <v>30</v>
      </c>
      <c r="E26" s="76"/>
      <c r="F26" s="79">
        <f>C26*D26</f>
        <v>300</v>
      </c>
      <c r="G26" s="80">
        <f>F26</f>
        <v>300</v>
      </c>
      <c r="H26" s="80">
        <f t="shared" si="0"/>
        <v>300</v>
      </c>
    </row>
    <row r="27" spans="1:8" x14ac:dyDescent="0.25">
      <c r="A27" s="82" t="s">
        <v>54</v>
      </c>
      <c r="B27" s="83"/>
      <c r="C27" s="84"/>
      <c r="D27" s="83"/>
      <c r="E27" s="83"/>
      <c r="F27" s="85">
        <f>SUM(F21:F25)</f>
        <v>1127.616</v>
      </c>
      <c r="G27" s="84">
        <f>SUM(G21:G25)</f>
        <v>411.37919999999997</v>
      </c>
      <c r="H27" s="84">
        <f>SUM(H21:H25)</f>
        <v>411.37919999999997</v>
      </c>
    </row>
    <row r="28" spans="1:8" x14ac:dyDescent="0.25">
      <c r="A28" s="86"/>
      <c r="B28" s="87"/>
      <c r="C28" s="88"/>
      <c r="D28" s="87"/>
      <c r="E28" s="87"/>
      <c r="F28" s="88"/>
      <c r="G28" s="88"/>
      <c r="H28" s="88"/>
    </row>
    <row r="29" spans="1:8" x14ac:dyDescent="0.25">
      <c r="A29" s="29" t="s">
        <v>55</v>
      </c>
      <c r="B29" s="30"/>
      <c r="C29" s="30"/>
      <c r="D29" s="89"/>
      <c r="E29" s="30"/>
      <c r="F29" s="30"/>
      <c r="G29" s="30"/>
      <c r="H29" s="90"/>
    </row>
    <row r="30" spans="1:8" ht="39" x14ac:dyDescent="0.25">
      <c r="A30" s="59" t="s">
        <v>29</v>
      </c>
      <c r="B30" s="31" t="s">
        <v>56</v>
      </c>
      <c r="C30" s="31" t="s">
        <v>57</v>
      </c>
      <c r="D30" s="31" t="s">
        <v>58</v>
      </c>
      <c r="E30" s="31" t="s">
        <v>59</v>
      </c>
      <c r="F30" s="31" t="s">
        <v>43</v>
      </c>
      <c r="G30" s="31" t="s">
        <v>60</v>
      </c>
      <c r="H30" s="24"/>
    </row>
    <row r="31" spans="1:8" x14ac:dyDescent="0.25">
      <c r="A31" s="70" t="s">
        <v>61</v>
      </c>
      <c r="B31" s="72">
        <v>0</v>
      </c>
      <c r="C31" s="91">
        <v>32000</v>
      </c>
      <c r="D31" s="71">
        <v>8</v>
      </c>
      <c r="E31" s="71">
        <f>D31*27154*B9</f>
        <v>217232</v>
      </c>
      <c r="F31" s="72">
        <f>(E31/C31)*B31</f>
        <v>0</v>
      </c>
      <c r="G31" s="72">
        <f>F31/B9</f>
        <v>0</v>
      </c>
      <c r="H31" s="24"/>
    </row>
    <row r="32" spans="1:8" x14ac:dyDescent="0.25">
      <c r="A32" s="92"/>
      <c r="B32" s="93" t="s">
        <v>62</v>
      </c>
      <c r="C32" s="93" t="s">
        <v>63</v>
      </c>
      <c r="D32" s="94"/>
      <c r="E32" s="46"/>
      <c r="F32" s="46"/>
      <c r="G32" s="46"/>
      <c r="H32" s="24"/>
    </row>
    <row r="33" spans="1:8" x14ac:dyDescent="0.25">
      <c r="A33" s="95" t="s">
        <v>64</v>
      </c>
      <c r="B33" s="96">
        <v>0</v>
      </c>
      <c r="C33" s="97">
        <v>8</v>
      </c>
      <c r="D33" s="98"/>
      <c r="E33" s="95"/>
      <c r="F33" s="96">
        <f>B33*C33</f>
        <v>0</v>
      </c>
      <c r="G33" s="96">
        <f>F33/B9</f>
        <v>0</v>
      </c>
      <c r="H33" s="24"/>
    </row>
    <row r="34" spans="1:8" x14ac:dyDescent="0.25">
      <c r="A34" s="82" t="s">
        <v>54</v>
      </c>
      <c r="B34" s="83"/>
      <c r="C34" s="84"/>
      <c r="D34" s="83"/>
      <c r="E34" s="83"/>
      <c r="F34" s="84">
        <f>SUM(F31:F33)</f>
        <v>0</v>
      </c>
      <c r="G34" s="84">
        <f>SUM(G31:G33)</f>
        <v>0</v>
      </c>
      <c r="H34" s="24"/>
    </row>
    <row r="35" spans="1:8" x14ac:dyDescent="0.25">
      <c r="A35" s="24"/>
      <c r="B35" s="99"/>
      <c r="C35" s="100"/>
      <c r="D35" s="101"/>
      <c r="E35" s="24"/>
      <c r="F35" s="24"/>
      <c r="G35" s="99"/>
      <c r="H35" s="99"/>
    </row>
    <row r="36" spans="1:8" x14ac:dyDescent="0.25">
      <c r="A36" s="58"/>
      <c r="B36" s="102" t="s">
        <v>65</v>
      </c>
      <c r="C36" s="102" t="s">
        <v>66</v>
      </c>
      <c r="D36" s="102" t="s">
        <v>67</v>
      </c>
      <c r="E36" s="24"/>
      <c r="F36" s="24"/>
      <c r="G36" s="24"/>
      <c r="H36" s="24"/>
    </row>
    <row r="37" spans="1:8" x14ac:dyDescent="0.25">
      <c r="A37" s="103" t="s">
        <v>68</v>
      </c>
      <c r="B37" s="104">
        <f>G27</f>
        <v>411.37919999999997</v>
      </c>
      <c r="C37" s="105">
        <f>H27</f>
        <v>411.37919999999997</v>
      </c>
      <c r="D37" s="104">
        <f>H27/D31</f>
        <v>51.422399999999996</v>
      </c>
      <c r="E37" s="24"/>
      <c r="F37" s="24"/>
      <c r="G37" s="24"/>
      <c r="H37" s="24"/>
    </row>
    <row r="38" spans="1:8" x14ac:dyDescent="0.25">
      <c r="A38" s="103" t="s">
        <v>55</v>
      </c>
      <c r="B38" s="104">
        <f>F34</f>
        <v>0</v>
      </c>
      <c r="C38" s="104">
        <f>G34</f>
        <v>0</v>
      </c>
      <c r="D38" s="105">
        <f>G34/D31</f>
        <v>0</v>
      </c>
      <c r="E38" s="24"/>
      <c r="F38" s="24"/>
      <c r="G38" s="24"/>
      <c r="H38" s="24"/>
    </row>
    <row r="39" spans="1:8" x14ac:dyDescent="0.25">
      <c r="A39" s="106" t="s">
        <v>43</v>
      </c>
      <c r="B39" s="107">
        <f>B37+B38</f>
        <v>411.37919999999997</v>
      </c>
      <c r="C39" s="107">
        <f>C37+C38</f>
        <v>411.37919999999997</v>
      </c>
      <c r="D39" s="107">
        <f>D37+D38</f>
        <v>51.422399999999996</v>
      </c>
      <c r="E39" s="24"/>
      <c r="F39" s="24"/>
      <c r="G39" s="24"/>
      <c r="H39" s="24"/>
    </row>
    <row r="41" spans="1:8" x14ac:dyDescent="0.25">
      <c r="A41" s="10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Garden Capital Budget</vt:lpstr>
      <vt:lpstr>Irrigation Capitol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dcterms:created xsi:type="dcterms:W3CDTF">2017-03-07T13:33:16Z</dcterms:created>
  <dcterms:modified xsi:type="dcterms:W3CDTF">2018-01-30T19:17:03Z</dcterms:modified>
</cp:coreProperties>
</file>